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Co-op\Desktop\"/>
    </mc:Choice>
  </mc:AlternateContent>
  <xr:revisionPtr revIDLastSave="0" documentId="13_ncr:1_{926D445F-6642-4F54-9329-E9F7CDA2C6B5}" xr6:coauthVersionLast="43" xr6:coauthVersionMax="43" xr10:uidLastSave="{00000000-0000-0000-0000-000000000000}"/>
  <bookViews>
    <workbookView xWindow="90" yWindow="0" windowWidth="21510" windowHeight="12900" xr2:uid="{00000000-000D-0000-FFFF-FFFF00000000}"/>
  </bookViews>
  <sheets>
    <sheet name="รายค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5" roundtripDataChecksum="WahKX/IPTHhzGUQecqiG67vvRCYAQPauqoa+wuecyIk="/>
    </ext>
  </extLst>
</workbook>
</file>

<file path=xl/calcChain.xml><?xml version="1.0" encoding="utf-8"?>
<calcChain xmlns="http://schemas.openxmlformats.org/spreadsheetml/2006/main">
  <c r="L19" i="1" l="1"/>
  <c r="M16" i="1"/>
  <c r="N12" i="1"/>
  <c r="E12" i="1"/>
  <c r="N11" i="1"/>
  <c r="E11" i="1"/>
  <c r="N13" i="1" l="1"/>
  <c r="N14" i="1" s="1"/>
  <c r="N15" i="1" s="1"/>
  <c r="L15" i="1" s="1"/>
  <c r="L16" i="1" s="1"/>
  <c r="L20" i="1" s="1"/>
  <c r="E13" i="1"/>
  <c r="C15" i="1" s="1"/>
  <c r="C16" i="1" s="1"/>
  <c r="L13" i="1" l="1"/>
  <c r="D13" i="1"/>
  <c r="D16" i="1" s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8" authorId="0" shapeId="0" xr:uid="{00000000-0006-0000-0000-000004000000}">
      <text>
        <r>
          <rPr>
            <sz val="11"/>
            <color theme="1"/>
            <rFont val="Tahoma"/>
            <family val="2"/>
            <scheme val="minor"/>
          </rPr>
          <t>======
ID#AAABCB3BP3E
admin    (2023-12-06 03:23:32)
อัตราตามระเบียบ: คน/วัน
•วันละ 240 บาท
ประเภทบริหาร : อำนวยการต้น
ประเภทวิชาการ : ระดับ ชพ. ลงมา
ประเภททั่วไป : อาวุโสลงมา
ลูกจ้างประจำ/พรก. 
•วันละ 270 บาท
ผชช./อส./บริหาร 
•พขร.จ้างเหมา อัตราตามสัญญา</t>
        </r>
      </text>
    </comment>
    <comment ref="L8" authorId="0" shapeId="0" xr:uid="{00000000-0006-0000-0000-000003000000}">
      <text>
        <r>
          <rPr>
            <sz val="11"/>
            <color theme="1"/>
            <rFont val="Tahoma"/>
            <family val="2"/>
            <scheme val="minor"/>
          </rPr>
          <t>======
ID#AAABCB3BP3I
admin    (2023-12-06 03:23:32)
อัตราตามระเบียบ: คน/วัน
•วันละ 240 บาท
ประเภทบริหาร : อำนวยการต้น
ประเภทวิชาการ : ระดับ ชพ. ลงมา
ประเภททั่วไป : อาวุโสลงมา
ลูกจ้างประจำ/พรก. 
•วันละ 270 บาท
ผชช./อส./บริหาร 
•พขร.จ้างเหมา อัตราตามสัญญา</t>
        </r>
      </text>
    </comment>
    <comment ref="D10" authorId="0" shapeId="0" xr:uid="{00000000-0006-0000-0000-000002000000}">
      <text>
        <r>
          <rPr>
            <sz val="11"/>
            <color theme="1"/>
            <rFont val="Tahoma"/>
            <family val="2"/>
            <scheme val="minor"/>
          </rPr>
          <t>======
ID#AAABCB3BP3M
การใส่เวลา    (2023-12-06 03:23:32)
ไม่ใช้จุด (.) เนื่องจากคำนวณเวลาไม่ได้
ให้ใช้ Colon  (:) เท่านั้น</t>
        </r>
      </text>
    </comment>
    <comment ref="M10" authorId="0" shapeId="0" xr:uid="{00000000-0006-0000-0000-000001000000}">
      <text>
        <r>
          <rPr>
            <sz val="11"/>
            <color theme="1"/>
            <rFont val="Tahoma"/>
            <family val="2"/>
            <scheme val="minor"/>
          </rPr>
          <t>======
ID#AAABCB3BP3Q
การใส่เวลา    (2023-12-06 03:23:32)
ไม่ใช้จุด (.) เนื่องจากคำนวณเวลาไม่ได้
ให้ใช้ Colon  (:) เท่านั้น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yzJuQxm79Q52Nq0qUb/G7oR6rYg=="/>
    </ext>
  </extLst>
</comments>
</file>

<file path=xl/sharedStrings.xml><?xml version="1.0" encoding="utf-8"?>
<sst xmlns="http://schemas.openxmlformats.org/spreadsheetml/2006/main" count="55" uniqueCount="37">
  <si>
    <t xml:space="preserve">การคำนวณระยะเวลาเดินทาง เพื่อเบิกค่าเบี้ยเลี้ยง </t>
  </si>
  <si>
    <t>ไม่พักค้างแรม</t>
  </si>
  <si>
    <t>พักค้างแรม</t>
  </si>
  <si>
    <t>กรอกข้อมูลในช่องสีขาว</t>
  </si>
  <si>
    <t>ข้อมูลของผู้เดินทาง</t>
  </si>
  <si>
    <t>ชื่อ</t>
  </si>
  <si>
    <t>นาย ก  สุโขดี</t>
  </si>
  <si>
    <t>ตำแหน่ง</t>
  </si>
  <si>
    <t>นวส.</t>
  </si>
  <si>
    <t>ชพ.</t>
  </si>
  <si>
    <t>อัตราเบี้ยเลี้ยง (ต่อวัน)</t>
  </si>
  <si>
    <t>คำนวณเวลาที่ใช้เดินทาง</t>
  </si>
  <si>
    <t>วัน เดือน ปี</t>
  </si>
  <si>
    <t>เวลา</t>
  </si>
  <si>
    <t>รวมค่า</t>
  </si>
  <si>
    <t>รวมระยะเวลาเดินทาง</t>
  </si>
  <si>
    <t>ค่าเต็ม</t>
  </si>
  <si>
    <t>คำนวณค่าเบี้ยเลี้ยง</t>
  </si>
  <si>
    <t>ค่าตัดจุดทศนิยม</t>
  </si>
  <si>
    <t>จำนวนวันตามสิทธิ (1 วัน/ครึ่งวัน)</t>
  </si>
  <si>
    <t>จำนวนวันตามสิทธิ (วัน)</t>
  </si>
  <si>
    <t>หักค่าเต็ม (ชม.)</t>
  </si>
  <si>
    <t>ค่าเบี้ยเลี้ยงที่เบิกได้ตามสิทธิ (บาท)</t>
  </si>
  <si>
    <t>ค่าเบี้ยเลี้ยง (บาท)</t>
  </si>
  <si>
    <t>เงื่อนไข/หลักเกณฑ์ กรณีไม่พักค้างแรม</t>
  </si>
  <si>
    <t>มื้อ</t>
  </si>
  <si>
    <t>1. ระยะเวลาเดินทางเกิน 6 ชม. แต่ไม่เกิน 12 ชม. เบิกเบี้ยเลี้ยงได้ครึ่งวัน</t>
  </si>
  <si>
    <t>บาท</t>
  </si>
  <si>
    <t>2. ระยะเวลาเดินทางเกิน 12 ชม. ถือเป็น 1 วัน เบิกเบี้ยเลี้ยงได้ 1 วัน</t>
  </si>
  <si>
    <t>3. การเบิกเบี้ยเลี้ยงเต็มวัน (1 วัน) ให้ทบทวนระยะเวลาที่ใช้ในเดินทางไปปฏิบัติงานว่า</t>
  </si>
  <si>
    <t>เหมาะสมสอดคล้องกับภารกิจ/กิจกรรมนั้นตามความเป็นจริงหรือไม่</t>
  </si>
  <si>
    <r>
      <t xml:space="preserve">วันเวลาเดินทาง - </t>
    </r>
    <r>
      <rPr>
        <b/>
        <sz val="16"/>
        <color rgb="FFFF0000"/>
        <rFont val="TH Sarabun New"/>
        <family val="2"/>
      </rPr>
      <t>ไป</t>
    </r>
    <r>
      <rPr>
        <sz val="16"/>
        <color theme="1"/>
        <rFont val="TH Sarabun New"/>
        <family val="2"/>
      </rPr>
      <t xml:space="preserve"> (จากที่พัก/สนง.)</t>
    </r>
  </si>
  <si>
    <r>
      <t xml:space="preserve">วันเวลาเดินทาง - </t>
    </r>
    <r>
      <rPr>
        <b/>
        <sz val="16"/>
        <color rgb="FF00B050"/>
        <rFont val="TH Sarabun New"/>
        <family val="2"/>
      </rPr>
      <t>กลับ</t>
    </r>
    <r>
      <rPr>
        <sz val="16"/>
        <color theme="1"/>
        <rFont val="TH Sarabun New"/>
        <family val="2"/>
      </rPr>
      <t xml:space="preserve"> (ถึงที่พัก/สนง.)</t>
    </r>
  </si>
  <si>
    <r>
      <t xml:space="preserve">กรณีอบรม/สัมนา/ประชุมเชิงปฏิบัติการ  </t>
    </r>
    <r>
      <rPr>
        <i/>
        <u/>
        <sz val="16"/>
        <color rgb="FFFF0000"/>
        <rFont val="TH Sarabun New"/>
        <family val="2"/>
      </rPr>
      <t>ต้องหักมื้ออาหารที่จัดเลี้ยงด้วย</t>
    </r>
  </si>
  <si>
    <r>
      <rPr>
        <b/>
        <u/>
        <sz val="16"/>
        <color rgb="FFFF0000"/>
        <rFont val="TH Sarabun New"/>
        <family val="2"/>
      </rPr>
      <t>หัก</t>
    </r>
    <r>
      <rPr>
        <sz val="16"/>
        <color theme="1"/>
        <rFont val="TH Sarabun New"/>
        <family val="2"/>
      </rPr>
      <t xml:space="preserve"> จำนวนมื้ออาหารจัดเลี้ยงตามที่ระบุในโครงการ </t>
    </r>
  </si>
  <si>
    <r>
      <t>มื้อละ 1 ใน 3 ของอัตราเบี้ยเลี้ยงตามสิทธิ</t>
    </r>
    <r>
      <rPr>
        <b/>
        <u/>
        <sz val="16"/>
        <color theme="1"/>
        <rFont val="TH Sarabun New"/>
        <family val="2"/>
      </rPr>
      <t xml:space="preserve"> รวม </t>
    </r>
  </si>
  <si>
    <r>
      <rPr>
        <b/>
        <u/>
        <sz val="16"/>
        <color rgb="FF548135"/>
        <rFont val="TH Sarabun New"/>
        <family val="2"/>
      </rPr>
      <t>คงเหลือ</t>
    </r>
    <r>
      <rPr>
        <sz val="16"/>
        <color theme="1"/>
        <rFont val="TH Sarabun New"/>
        <family val="2"/>
      </rPr>
      <t xml:space="preserve"> ค่าเบี้ยเลี้ยงที่เบิกได้ตามสิทธิ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</si>
</sst>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87" formatCode="d/mm/yyyy"/>
    <numFmt numFmtId="188" formatCode="[$-1000000]h:mm\ &quot;น.&quot;"/>
    <numFmt numFmtId="189" formatCode="d\ &quot;วัน&quot;\ h\ &quot;ชั่วโมง&quot;\ m\ &quot;นาที&quot;"/>
    <numFmt numFmtId="190" formatCode="d"/>
    <numFmt numFmtId="191" formatCode="[mm]"/>
    <numFmt numFmtId="192" formatCode="[$-F400]h:mm:ss\ AM/PM"/>
    <numFmt numFmtId="193" formatCode="d\ "/>
    <numFmt numFmtId="194" formatCode="\:mm"/>
    <numFmt numFmtId="195" formatCode="h"/>
    <numFmt numFmtId="196" formatCode="_-* #,##0_-;\-* #,##0_-;_-* &quot;-&quot;??_-;_-@"/>
  </numFmts>
  <fonts count="23" x14ac:knownFonts="1">
    <font>
      <sz val="11"/>
      <color theme="1"/>
      <name val="Tahoma"/>
      <scheme val="minor"/>
    </font>
    <font>
      <sz val="11"/>
      <color theme="1"/>
      <name val="Tahoma"/>
      <family val="2"/>
      <scheme val="minor"/>
    </font>
    <font>
      <sz val="16"/>
      <color theme="1"/>
      <name val="TH Sarabun New"/>
      <family val="2"/>
    </font>
    <font>
      <b/>
      <sz val="16"/>
      <color rgb="FF4472C4"/>
      <name val="TH Sarabun New"/>
      <family val="2"/>
    </font>
    <font>
      <b/>
      <sz val="16"/>
      <color rgb="FFFF0000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  <font>
      <b/>
      <i/>
      <sz val="16"/>
      <color theme="0"/>
      <name val="TH Sarabun New"/>
      <family val="2"/>
    </font>
    <font>
      <b/>
      <i/>
      <sz val="16"/>
      <color rgb="FFFFFF00"/>
      <name val="TH Sarabun New"/>
      <family val="2"/>
    </font>
    <font>
      <b/>
      <sz val="16"/>
      <color rgb="FFE7E6E6"/>
      <name val="TH Sarabun New"/>
      <family val="2"/>
    </font>
    <font>
      <sz val="16"/>
      <color rgb="FF3F3F76"/>
      <name val="TH Sarabun New"/>
      <family val="2"/>
    </font>
    <font>
      <u/>
      <sz val="16"/>
      <color rgb="FF3F3F76"/>
      <name val="TH Sarabun New"/>
      <family val="2"/>
    </font>
    <font>
      <i/>
      <sz val="16"/>
      <color theme="1"/>
      <name val="TH Sarabun New"/>
      <family val="2"/>
    </font>
    <font>
      <b/>
      <sz val="16"/>
      <color rgb="FF00B050"/>
      <name val="TH Sarabun New"/>
      <family val="2"/>
    </font>
    <font>
      <b/>
      <sz val="16"/>
      <color rgb="FF006100"/>
      <name val="TH Sarabun New"/>
      <family val="2"/>
    </font>
    <font>
      <b/>
      <sz val="16"/>
      <color theme="1"/>
      <name val="TH Sarabun New"/>
      <family val="2"/>
    </font>
    <font>
      <i/>
      <sz val="16"/>
      <color rgb="FFFF0000"/>
      <name val="TH Sarabun New"/>
      <family val="2"/>
    </font>
    <font>
      <u/>
      <sz val="16"/>
      <color theme="1"/>
      <name val="TH Sarabun New"/>
      <family val="2"/>
    </font>
    <font>
      <i/>
      <sz val="16"/>
      <color rgb="FF8EAADB"/>
      <name val="TH Sarabun New"/>
      <family val="2"/>
    </font>
    <font>
      <i/>
      <u/>
      <sz val="16"/>
      <color rgb="FFFF0000"/>
      <name val="TH Sarabun New"/>
      <family val="2"/>
    </font>
    <font>
      <b/>
      <u/>
      <sz val="16"/>
      <color rgb="FFFF0000"/>
      <name val="TH Sarabun New"/>
      <family val="2"/>
    </font>
    <font>
      <b/>
      <u/>
      <sz val="16"/>
      <color theme="1"/>
      <name val="TH Sarabun New"/>
      <family val="2"/>
    </font>
    <font>
      <b/>
      <u/>
      <sz val="16"/>
      <color rgb="FF548135"/>
      <name val="TH Sarabun New"/>
      <family val="2"/>
    </font>
  </fonts>
  <fills count="15">
    <fill>
      <patternFill patternType="none"/>
    </fill>
    <fill>
      <patternFill patternType="gray125"/>
    </fill>
    <fill>
      <patternFill patternType="solid">
        <fgColor rgb="FFE5B2A9"/>
        <bgColor rgb="FFE5B2A9"/>
      </patternFill>
    </fill>
    <fill>
      <patternFill patternType="solid">
        <fgColor rgb="FF92D050"/>
        <bgColor rgb="FF92D050"/>
      </patternFill>
    </fill>
    <fill>
      <patternFill patternType="solid">
        <fgColor rgb="FFC55A11"/>
        <bgColor rgb="FFC55A11"/>
      </patternFill>
    </fill>
    <fill>
      <patternFill patternType="solid">
        <fgColor rgb="FF548135"/>
        <bgColor rgb="FF548135"/>
      </patternFill>
    </fill>
    <fill>
      <patternFill patternType="solid">
        <fgColor rgb="FF833C0B"/>
        <bgColor rgb="FF833C0B"/>
      </patternFill>
    </fill>
    <fill>
      <patternFill patternType="solid">
        <fgColor rgb="FFE7E6E6"/>
        <bgColor rgb="FFE7E6E6"/>
      </patternFill>
    </fill>
    <fill>
      <patternFill patternType="solid">
        <fgColor rgb="FFA8D08D"/>
        <bgColor rgb="FFA8D08D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</fills>
  <borders count="34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rgb="FFD0CECE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D0CECE"/>
      </left>
      <right/>
      <top/>
      <bottom/>
      <diagonal/>
    </border>
    <border>
      <left style="medium">
        <color rgb="FFC55A11"/>
      </left>
      <right/>
      <top style="medium">
        <color rgb="FFC55A11"/>
      </top>
      <bottom style="dotted">
        <color rgb="FFC55A11"/>
      </bottom>
      <diagonal/>
    </border>
    <border>
      <left/>
      <right style="medium">
        <color rgb="FFC55A11"/>
      </right>
      <top style="medium">
        <color rgb="FFC55A11"/>
      </top>
      <bottom style="dotted">
        <color rgb="FFC55A11"/>
      </bottom>
      <diagonal/>
    </border>
    <border>
      <left style="medium">
        <color rgb="FFFF0000"/>
      </left>
      <right/>
      <top style="medium">
        <color rgb="FFFF0000"/>
      </top>
      <bottom style="dotted">
        <color rgb="FFC55A11"/>
      </bottom>
      <diagonal/>
    </border>
    <border>
      <left/>
      <right style="medium">
        <color rgb="FFFF0000"/>
      </right>
      <top style="medium">
        <color rgb="FFFF0000"/>
      </top>
      <bottom style="dotted">
        <color rgb="FFC55A11"/>
      </bottom>
      <diagonal/>
    </border>
    <border>
      <left style="medium">
        <color rgb="FFC55A11"/>
      </left>
      <right/>
      <top style="dotted">
        <color rgb="FFC55A11"/>
      </top>
      <bottom style="medium">
        <color rgb="FFC55A11"/>
      </bottom>
      <diagonal/>
    </border>
    <border>
      <left/>
      <right style="medium">
        <color rgb="FFC55A11"/>
      </right>
      <top style="dotted">
        <color rgb="FFC55A11"/>
      </top>
      <bottom style="medium">
        <color rgb="FFC55A11"/>
      </bottom>
      <diagonal/>
    </border>
    <border>
      <left style="medium">
        <color rgb="FFFF0000"/>
      </left>
      <right/>
      <top style="dotted">
        <color rgb="FFC55A11"/>
      </top>
      <bottom style="medium">
        <color rgb="FFFF0000"/>
      </bottom>
      <diagonal/>
    </border>
    <border>
      <left/>
      <right style="medium">
        <color rgb="FFFF0000"/>
      </right>
      <top style="dotted">
        <color rgb="FFC55A11"/>
      </top>
      <bottom style="medium">
        <color rgb="FFFF0000"/>
      </bottom>
      <diagonal/>
    </border>
    <border>
      <left style="medium">
        <color rgb="FFC55A11"/>
      </left>
      <right style="medium">
        <color rgb="FFC55A11"/>
      </right>
      <top/>
      <bottom style="medium">
        <color rgb="FFC55A1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C55A11"/>
      </left>
      <right/>
      <top style="medium">
        <color rgb="FFC55A11"/>
      </top>
      <bottom style="dotted">
        <color rgb="FFC55A11"/>
      </bottom>
      <diagonal/>
    </border>
    <border>
      <left/>
      <right style="medium">
        <color rgb="FFC55A11"/>
      </right>
      <top style="medium">
        <color rgb="FFC55A11"/>
      </top>
      <bottom style="dotted">
        <color rgb="FFC55A11"/>
      </bottom>
      <diagonal/>
    </border>
    <border>
      <left style="medium">
        <color rgb="FFFF0000"/>
      </left>
      <right/>
      <top style="medium">
        <color rgb="FFFF0000"/>
      </top>
      <bottom style="dotted">
        <color rgb="FFC55A11"/>
      </bottom>
      <diagonal/>
    </border>
    <border>
      <left/>
      <right style="medium">
        <color rgb="FFFF0000"/>
      </right>
      <top style="medium">
        <color rgb="FFFF0000"/>
      </top>
      <bottom style="dotted">
        <color rgb="FFC55A11"/>
      </bottom>
      <diagonal/>
    </border>
    <border>
      <left style="medium">
        <color rgb="FFC55A11"/>
      </left>
      <right/>
      <top/>
      <bottom style="medium">
        <color rgb="FFC55A11"/>
      </bottom>
      <diagonal/>
    </border>
    <border>
      <left/>
      <right style="medium">
        <color rgb="FFC55A11"/>
      </right>
      <top/>
      <bottom style="medium">
        <color rgb="FFC55A1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ck">
        <color rgb="FFA8D08D"/>
      </left>
      <right style="thick">
        <color rgb="FFA8D08D"/>
      </right>
      <top/>
      <bottom style="thick">
        <color rgb="FFA8D08D"/>
      </bottom>
      <diagonal/>
    </border>
    <border>
      <left style="thick">
        <color rgb="FFA8D08D"/>
      </left>
      <right style="thick">
        <color rgb="FFA8D08D"/>
      </right>
      <top style="thick">
        <color rgb="FFA8D08D"/>
      </top>
      <bottom style="thick">
        <color rgb="FFA8D08D"/>
      </bottom>
      <diagonal/>
    </border>
    <border>
      <left style="thin">
        <color rgb="FFD0CECE"/>
      </left>
      <right/>
      <top/>
      <bottom style="thin">
        <color rgb="FFD0CECE"/>
      </bottom>
      <diagonal/>
    </border>
    <border>
      <left/>
      <right/>
      <top/>
      <bottom style="thin">
        <color rgb="FFD0CECE"/>
      </bottom>
      <diagonal/>
    </border>
    <border>
      <left style="medium">
        <color rgb="FF548135"/>
      </left>
      <right style="medium">
        <color rgb="FF548135"/>
      </right>
      <top/>
      <bottom style="medium">
        <color rgb="FF548135"/>
      </bottom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7" fillId="4" borderId="7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9" fillId="6" borderId="8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2" fillId="7" borderId="7" xfId="0" applyFont="1" applyFill="1" applyBorder="1"/>
    <xf numFmtId="0" fontId="9" fillId="5" borderId="8" xfId="0" applyFont="1" applyFill="1" applyBorder="1" applyAlignment="1">
      <alignment horizontal="center" vertical="center"/>
    </xf>
    <xf numFmtId="0" fontId="2" fillId="8" borderId="7" xfId="0" applyFont="1" applyFill="1" applyBorder="1"/>
    <xf numFmtId="0" fontId="2" fillId="9" borderId="9" xfId="0" applyFont="1" applyFill="1" applyBorder="1"/>
    <xf numFmtId="0" fontId="10" fillId="10" borderId="10" xfId="0" applyFont="1" applyFill="1" applyBorder="1" applyAlignment="1">
      <alignment horizontal="left"/>
    </xf>
    <xf numFmtId="0" fontId="10" fillId="10" borderId="11" xfId="0" applyFont="1" applyFill="1" applyBorder="1" applyAlignment="1">
      <alignment horizontal="center"/>
    </xf>
    <xf numFmtId="0" fontId="10" fillId="0" borderId="0" xfId="0" applyFont="1"/>
    <xf numFmtId="0" fontId="10" fillId="10" borderId="12" xfId="0" applyFont="1" applyFill="1" applyBorder="1" applyAlignment="1">
      <alignment horizontal="left"/>
    </xf>
    <xf numFmtId="0" fontId="10" fillId="10" borderId="13" xfId="0" applyFont="1" applyFill="1" applyBorder="1" applyAlignment="1">
      <alignment horizontal="center"/>
    </xf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4" fillId="0" borderId="18" xfId="0" applyFont="1" applyBorder="1"/>
    <xf numFmtId="0" fontId="10" fillId="7" borderId="7" xfId="0" applyFont="1" applyFill="1" applyBorder="1"/>
    <xf numFmtId="0" fontId="4" fillId="0" borderId="19" xfId="0" applyFont="1" applyBorder="1"/>
    <xf numFmtId="0" fontId="10" fillId="7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8" borderId="7" xfId="0" applyFont="1" applyFill="1" applyBorder="1" applyAlignment="1">
      <alignment horizontal="center"/>
    </xf>
    <xf numFmtId="187" fontId="4" fillId="0" borderId="20" xfId="0" applyNumberFormat="1" applyFont="1" applyBorder="1"/>
    <xf numFmtId="188" fontId="4" fillId="0" borderId="21" xfId="0" applyNumberFormat="1" applyFont="1" applyBorder="1"/>
    <xf numFmtId="2" fontId="2" fillId="0" borderId="0" xfId="0" applyNumberFormat="1" applyFont="1"/>
    <xf numFmtId="187" fontId="4" fillId="0" borderId="22" xfId="0" applyNumberFormat="1" applyFont="1" applyBorder="1"/>
    <xf numFmtId="188" fontId="4" fillId="0" borderId="23" xfId="0" applyNumberFormat="1" applyFont="1" applyBorder="1"/>
    <xf numFmtId="0" fontId="12" fillId="0" borderId="0" xfId="0" applyFont="1"/>
    <xf numFmtId="187" fontId="4" fillId="0" borderId="24" xfId="0" applyNumberFormat="1" applyFont="1" applyBorder="1"/>
    <xf numFmtId="188" fontId="4" fillId="0" borderId="25" xfId="0" applyNumberFormat="1" applyFont="1" applyBorder="1"/>
    <xf numFmtId="187" fontId="4" fillId="0" borderId="26" xfId="0" applyNumberFormat="1" applyFont="1" applyBorder="1"/>
    <xf numFmtId="188" fontId="4" fillId="0" borderId="27" xfId="0" applyNumberFormat="1" applyFont="1" applyBorder="1"/>
    <xf numFmtId="0" fontId="14" fillId="9" borderId="9" xfId="0" applyFont="1" applyFill="1" applyBorder="1"/>
    <xf numFmtId="189" fontId="15" fillId="11" borderId="28" xfId="0" applyNumberFormat="1" applyFont="1" applyFill="1" applyBorder="1" applyAlignment="1">
      <alignment horizontal="center"/>
    </xf>
    <xf numFmtId="189" fontId="16" fillId="7" borderId="7" xfId="0" applyNumberFormat="1" applyFont="1" applyFill="1" applyBorder="1"/>
    <xf numFmtId="190" fontId="2" fillId="0" borderId="0" xfId="0" applyNumberFormat="1" applyFont="1"/>
    <xf numFmtId="191" fontId="2" fillId="0" borderId="0" xfId="0" applyNumberFormat="1" applyFont="1"/>
    <xf numFmtId="191" fontId="2" fillId="7" borderId="7" xfId="0" applyNumberFormat="1" applyFont="1" applyFill="1" applyBorder="1"/>
    <xf numFmtId="190" fontId="17" fillId="2" borderId="7" xfId="0" applyNumberFormat="1" applyFont="1" applyFill="1" applyBorder="1" applyAlignment="1">
      <alignment horizontal="center"/>
    </xf>
    <xf numFmtId="192" fontId="2" fillId="0" borderId="0" xfId="0" applyNumberFormat="1" applyFont="1"/>
    <xf numFmtId="190" fontId="17" fillId="8" borderId="7" xfId="0" applyNumberFormat="1" applyFont="1" applyFill="1" applyBorder="1" applyAlignment="1">
      <alignment horizontal="center"/>
    </xf>
    <xf numFmtId="190" fontId="2" fillId="12" borderId="7" xfId="0" applyNumberFormat="1" applyFont="1" applyFill="1" applyBorder="1"/>
    <xf numFmtId="194" fontId="2" fillId="7" borderId="7" xfId="0" applyNumberFormat="1" applyFont="1" applyFill="1" applyBorder="1"/>
    <xf numFmtId="195" fontId="2" fillId="0" borderId="0" xfId="0" applyNumberFormat="1" applyFont="1"/>
    <xf numFmtId="196" fontId="15" fillId="11" borderId="29" xfId="0" applyNumberFormat="1" applyFont="1" applyFill="1" applyBorder="1" applyAlignment="1">
      <alignment horizontal="center"/>
    </xf>
    <xf numFmtId="2" fontId="2" fillId="13" borderId="7" xfId="0" applyNumberFormat="1" applyFont="1" applyFill="1" applyBorder="1"/>
    <xf numFmtId="0" fontId="2" fillId="7" borderId="9" xfId="0" applyFont="1" applyFill="1" applyBorder="1"/>
    <xf numFmtId="0" fontId="15" fillId="11" borderId="28" xfId="0" applyFont="1" applyFill="1" applyBorder="1" applyAlignment="1">
      <alignment horizontal="center"/>
    </xf>
    <xf numFmtId="194" fontId="16" fillId="7" borderId="7" xfId="0" applyNumberFormat="1" applyFont="1" applyFill="1" applyBorder="1"/>
    <xf numFmtId="2" fontId="2" fillId="7" borderId="7" xfId="0" applyNumberFormat="1" applyFont="1" applyFill="1" applyBorder="1"/>
    <xf numFmtId="196" fontId="15" fillId="11" borderId="28" xfId="0" applyNumberFormat="1" applyFont="1" applyFill="1" applyBorder="1" applyAlignment="1">
      <alignment horizontal="center"/>
    </xf>
    <xf numFmtId="194" fontId="2" fillId="0" borderId="0" xfId="0" applyNumberFormat="1" applyFont="1"/>
    <xf numFmtId="0" fontId="18" fillId="7" borderId="30" xfId="0" applyFont="1" applyFill="1" applyBorder="1"/>
    <xf numFmtId="0" fontId="2" fillId="7" borderId="31" xfId="0" applyFont="1" applyFill="1" applyBorder="1"/>
    <xf numFmtId="0" fontId="4" fillId="14" borderId="9" xfId="0" applyFont="1" applyFill="1" applyBorder="1"/>
    <xf numFmtId="0" fontId="4" fillId="0" borderId="0" xfId="0" applyFont="1"/>
    <xf numFmtId="196" fontId="4" fillId="0" borderId="19" xfId="0" applyNumberFormat="1" applyFont="1" applyBorder="1" applyAlignment="1">
      <alignment horizontal="center"/>
    </xf>
    <xf numFmtId="0" fontId="2" fillId="7" borderId="9" xfId="0" applyFont="1" applyFill="1" applyBorder="1" applyAlignment="1">
      <alignment horizontal="right"/>
    </xf>
    <xf numFmtId="196" fontId="2" fillId="11" borderId="32" xfId="0" applyNumberFormat="1" applyFont="1" applyFill="1" applyBorder="1" applyAlignment="1">
      <alignment horizontal="center"/>
    </xf>
    <xf numFmtId="196" fontId="15" fillId="11" borderId="33" xfId="0" applyNumberFormat="1" applyFont="1" applyFill="1" applyBorder="1" applyAlignment="1">
      <alignment horizontal="center"/>
    </xf>
    <xf numFmtId="0" fontId="2" fillId="7" borderId="30" xfId="0" applyFont="1" applyFill="1" applyBorder="1"/>
    <xf numFmtId="0" fontId="2" fillId="7" borderId="31" xfId="0" applyFont="1" applyFill="1" applyBorder="1" applyAlignment="1">
      <alignment horizontal="center"/>
    </xf>
    <xf numFmtId="0" fontId="18" fillId="0" borderId="0" xfId="0" applyFont="1"/>
    <xf numFmtId="193" fontId="4" fillId="11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</cellXfs>
  <cellStyles count="1">
    <cellStyle name="ปกติ" xfId="0" builtinId="0"/>
  </cellStyles>
  <dxfs count="3">
    <dxf>
      <font>
        <b/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tabSelected="1" view="pageBreakPreview" zoomScale="90" zoomScaleNormal="100" zoomScaleSheetLayoutView="90" workbookViewId="0">
      <selection activeCell="M19" sqref="M19"/>
    </sheetView>
  </sheetViews>
  <sheetFormatPr defaultColWidth="12.625" defaultRowHeight="15" customHeight="1" x14ac:dyDescent="0.55000000000000004"/>
  <cols>
    <col min="1" max="1" width="2.875" style="3" customWidth="1"/>
    <col min="2" max="2" width="30.75" style="3" customWidth="1"/>
    <col min="3" max="3" width="26.625" style="3" customWidth="1"/>
    <col min="4" max="4" width="24.5" style="3" customWidth="1"/>
    <col min="5" max="5" width="12.125" style="3" hidden="1" customWidth="1"/>
    <col min="6" max="6" width="13.125" style="3" hidden="1" customWidth="1"/>
    <col min="7" max="8" width="13.75" style="3" hidden="1" customWidth="1"/>
    <col min="9" max="9" width="1.375" style="3" customWidth="1"/>
    <col min="10" max="10" width="4" style="3" customWidth="1"/>
    <col min="11" max="11" width="36.25" style="3" customWidth="1"/>
    <col min="12" max="12" width="27.75" style="3" customWidth="1"/>
    <col min="13" max="13" width="20.125" style="3" customWidth="1"/>
    <col min="14" max="14" width="18.25" style="3" hidden="1" customWidth="1"/>
    <col min="15" max="15" width="9" style="3" hidden="1" customWidth="1"/>
    <col min="16" max="20" width="9" style="3" customWidth="1"/>
    <col min="21" max="26" width="8.625" style="3" customWidth="1"/>
    <col min="27" max="16384" width="12.625" style="3"/>
  </cols>
  <sheetData>
    <row r="1" spans="1:26" ht="26.25" customHeight="1" x14ac:dyDescent="0.55000000000000004">
      <c r="A1" s="1"/>
      <c r="B1" s="72" t="s">
        <v>0</v>
      </c>
      <c r="C1" s="73"/>
      <c r="D1" s="73"/>
      <c r="E1" s="73"/>
      <c r="F1" s="73"/>
      <c r="G1" s="73"/>
      <c r="H1" s="73"/>
      <c r="I1" s="73"/>
      <c r="J1" s="2"/>
      <c r="K1" s="72" t="s">
        <v>0</v>
      </c>
      <c r="L1" s="73"/>
      <c r="M1" s="7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55000000000000004">
      <c r="A2" s="1"/>
      <c r="B2" s="74" t="s">
        <v>1</v>
      </c>
      <c r="C2" s="75"/>
      <c r="D2" s="75"/>
      <c r="E2" s="75"/>
      <c r="F2" s="75"/>
      <c r="G2" s="75"/>
      <c r="H2" s="75"/>
      <c r="I2" s="76"/>
      <c r="J2" s="1"/>
      <c r="K2" s="77" t="s">
        <v>2</v>
      </c>
      <c r="L2" s="78"/>
      <c r="M2" s="78"/>
      <c r="N2" s="7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5" customHeight="1" x14ac:dyDescent="0.55000000000000004">
      <c r="A3" s="1"/>
      <c r="B3" s="4" t="s">
        <v>3</v>
      </c>
      <c r="C3" s="1"/>
      <c r="D3" s="1"/>
      <c r="E3" s="1"/>
      <c r="F3" s="1"/>
      <c r="G3" s="1"/>
      <c r="H3" s="1"/>
      <c r="I3" s="1"/>
      <c r="J3" s="1"/>
      <c r="K3" s="5" t="s">
        <v>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55000000000000004">
      <c r="A5" s="1"/>
      <c r="B5" s="6" t="s">
        <v>4</v>
      </c>
      <c r="C5" s="7"/>
      <c r="D5" s="7"/>
      <c r="E5" s="7"/>
      <c r="F5" s="7"/>
      <c r="G5" s="7"/>
      <c r="H5" s="7"/>
      <c r="I5" s="8"/>
      <c r="J5" s="1"/>
      <c r="K5" s="9" t="s">
        <v>4</v>
      </c>
      <c r="L5" s="10"/>
      <c r="M5" s="1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 x14ac:dyDescent="0.55000000000000004">
      <c r="A6" s="1"/>
      <c r="B6" s="11" t="s">
        <v>5</v>
      </c>
      <c r="C6" s="12" t="s">
        <v>6</v>
      </c>
      <c r="D6" s="13"/>
      <c r="E6" s="14"/>
      <c r="F6" s="1"/>
      <c r="G6" s="1"/>
      <c r="H6" s="1"/>
      <c r="I6" s="8"/>
      <c r="J6" s="1"/>
      <c r="K6" s="11" t="s">
        <v>5</v>
      </c>
      <c r="L6" s="15" t="s">
        <v>6</v>
      </c>
      <c r="M6" s="16"/>
      <c r="N6" s="1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25" customHeight="1" x14ac:dyDescent="0.55000000000000004">
      <c r="A7" s="1"/>
      <c r="B7" s="11" t="s">
        <v>7</v>
      </c>
      <c r="C7" s="17" t="s">
        <v>8</v>
      </c>
      <c r="D7" s="18" t="s">
        <v>9</v>
      </c>
      <c r="E7" s="14"/>
      <c r="F7" s="1"/>
      <c r="G7" s="1"/>
      <c r="H7" s="1"/>
      <c r="I7" s="8"/>
      <c r="J7" s="1"/>
      <c r="K7" s="11" t="s">
        <v>7</v>
      </c>
      <c r="L7" s="19" t="s">
        <v>8</v>
      </c>
      <c r="M7" s="20" t="s">
        <v>9</v>
      </c>
      <c r="N7" s="1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 x14ac:dyDescent="0.55000000000000004">
      <c r="A8" s="1"/>
      <c r="B8" s="11" t="s">
        <v>10</v>
      </c>
      <c r="C8" s="21">
        <v>240</v>
      </c>
      <c r="D8" s="22"/>
      <c r="E8" s="14"/>
      <c r="F8" s="1"/>
      <c r="G8" s="1"/>
      <c r="H8" s="1"/>
      <c r="I8" s="8"/>
      <c r="J8" s="1"/>
      <c r="K8" s="11" t="s">
        <v>10</v>
      </c>
      <c r="L8" s="23">
        <v>240</v>
      </c>
      <c r="M8" s="22"/>
      <c r="N8" s="1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x14ac:dyDescent="0.55000000000000004">
      <c r="A9" s="1"/>
      <c r="B9" s="11"/>
      <c r="C9" s="24"/>
      <c r="D9" s="24"/>
      <c r="E9" s="25"/>
      <c r="F9" s="26"/>
      <c r="G9" s="1"/>
      <c r="H9" s="1"/>
      <c r="I9" s="8"/>
      <c r="J9" s="1"/>
      <c r="K9" s="11"/>
      <c r="L9" s="24"/>
      <c r="M9" s="24"/>
      <c r="N9" s="2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55000000000000004">
      <c r="A10" s="1"/>
      <c r="B10" s="6" t="s">
        <v>11</v>
      </c>
      <c r="C10" s="27" t="s">
        <v>12</v>
      </c>
      <c r="D10" s="27" t="s">
        <v>13</v>
      </c>
      <c r="E10" s="28" t="s">
        <v>14</v>
      </c>
      <c r="F10" s="26"/>
      <c r="G10" s="26"/>
      <c r="H10" s="1"/>
      <c r="I10" s="8"/>
      <c r="J10" s="1"/>
      <c r="K10" s="9" t="s">
        <v>11</v>
      </c>
      <c r="L10" s="29" t="s">
        <v>12</v>
      </c>
      <c r="M10" s="29" t="s">
        <v>13</v>
      </c>
      <c r="N10" s="28" t="s">
        <v>14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55000000000000004">
      <c r="A11" s="1"/>
      <c r="B11" s="11" t="s">
        <v>31</v>
      </c>
      <c r="C11" s="30">
        <v>243564</v>
      </c>
      <c r="D11" s="31">
        <v>0.3125</v>
      </c>
      <c r="E11" s="32">
        <f t="shared" ref="E11:E12" si="0">+C11+D11</f>
        <v>243564.3125</v>
      </c>
      <c r="F11" s="1"/>
      <c r="G11" s="1"/>
      <c r="H11" s="1"/>
      <c r="I11" s="8"/>
      <c r="J11" s="1"/>
      <c r="K11" s="11" t="s">
        <v>31</v>
      </c>
      <c r="L11" s="33">
        <v>244009</v>
      </c>
      <c r="M11" s="34">
        <v>0.44791666666666669</v>
      </c>
      <c r="N11" s="32">
        <f t="shared" ref="N11:N12" si="1">+L11+M11</f>
        <v>244009.44791666666</v>
      </c>
      <c r="O11" s="1"/>
      <c r="P11" s="1"/>
      <c r="Q11" s="1"/>
      <c r="R11" s="1"/>
      <c r="S11" s="1"/>
      <c r="T11" s="35"/>
      <c r="U11" s="1"/>
      <c r="V11" s="1"/>
      <c r="W11" s="1"/>
      <c r="X11" s="1"/>
      <c r="Y11" s="1"/>
      <c r="Z11" s="1"/>
    </row>
    <row r="12" spans="1:26" ht="17.25" customHeight="1" x14ac:dyDescent="0.55000000000000004">
      <c r="A12" s="1"/>
      <c r="B12" s="11" t="s">
        <v>32</v>
      </c>
      <c r="C12" s="36">
        <v>243564</v>
      </c>
      <c r="D12" s="37">
        <v>0.64583333333333337</v>
      </c>
      <c r="E12" s="32">
        <f t="shared" si="0"/>
        <v>243564.64583333334</v>
      </c>
      <c r="F12" s="1"/>
      <c r="G12" s="1"/>
      <c r="H12" s="1"/>
      <c r="I12" s="8"/>
      <c r="J12" s="1"/>
      <c r="K12" s="11" t="s">
        <v>32</v>
      </c>
      <c r="L12" s="38">
        <v>244012</v>
      </c>
      <c r="M12" s="39">
        <v>0.97916666666666663</v>
      </c>
      <c r="N12" s="32">
        <f t="shared" si="1"/>
        <v>244012.97916666666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55000000000000004">
      <c r="A13" s="1"/>
      <c r="B13" s="40" t="s">
        <v>15</v>
      </c>
      <c r="C13" s="41">
        <f>E13</f>
        <v>0.33333333334303461</v>
      </c>
      <c r="D13" s="42" t="str">
        <f>IF($E$13&gt;1,"ตรวจสอบวันเวลาเดินทาง","")</f>
        <v/>
      </c>
      <c r="E13" s="32">
        <f>+E12-E11</f>
        <v>0.33333333334303461</v>
      </c>
      <c r="F13" s="43"/>
      <c r="G13" s="44"/>
      <c r="H13" s="44"/>
      <c r="I13" s="45"/>
      <c r="J13" s="1"/>
      <c r="K13" s="40" t="s">
        <v>15</v>
      </c>
      <c r="L13" s="41">
        <f>N13</f>
        <v>3.53125</v>
      </c>
      <c r="M13" s="42"/>
      <c r="N13" s="32">
        <f>+N12-N11</f>
        <v>3.53125</v>
      </c>
      <c r="O13" s="1" t="s">
        <v>16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55000000000000004">
      <c r="A14" s="1"/>
      <c r="B14" s="6" t="s">
        <v>17</v>
      </c>
      <c r="C14" s="46"/>
      <c r="D14" s="46"/>
      <c r="E14" s="43"/>
      <c r="F14" s="32"/>
      <c r="G14" s="47"/>
      <c r="H14" s="1"/>
      <c r="I14" s="8"/>
      <c r="J14" s="1"/>
      <c r="K14" s="9" t="s">
        <v>17</v>
      </c>
      <c r="L14" s="48"/>
      <c r="M14" s="48"/>
      <c r="N14" s="49">
        <f>ROUNDDOWN(N13,0)</f>
        <v>3</v>
      </c>
      <c r="O14" s="1" t="s">
        <v>18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55000000000000004">
      <c r="A15" s="1"/>
      <c r="B15" s="11" t="s">
        <v>19</v>
      </c>
      <c r="C15" s="71" t="str">
        <f>IF($E$13&gt;0.5,1,IF($E$13&gt;0.25,"ครึ่งวัน",IF($E$13&lt;=0.25,$E$13)))</f>
        <v>ครึ่งวัน</v>
      </c>
      <c r="D15" s="50"/>
      <c r="E15" s="51"/>
      <c r="F15" s="32"/>
      <c r="G15" s="47"/>
      <c r="H15" s="1"/>
      <c r="I15" s="8"/>
      <c r="J15" s="1"/>
      <c r="K15" s="11" t="s">
        <v>20</v>
      </c>
      <c r="L15" s="52">
        <f>IF(N15&gt;0.5,1+$N$14,IF(N15&lt;=0.5,0+N14,0))</f>
        <v>4</v>
      </c>
      <c r="M15" s="50"/>
      <c r="N15" s="53">
        <f>+N13-N14</f>
        <v>0.53125</v>
      </c>
      <c r="O15" s="1" t="s">
        <v>21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55000000000000004">
      <c r="A16" s="1"/>
      <c r="B16" s="54" t="s">
        <v>22</v>
      </c>
      <c r="C16" s="55">
        <f>IF($C$15=1,C8,IF($C$15="ครึ่งวัน",$C$8/2,"เบิกไม่ได้"))</f>
        <v>120</v>
      </c>
      <c r="D16" s="56" t="str">
        <f>IF(D13="ตรวจสอบวันเวลาเดินทาง","ยังเบิกไม่ได้ ตรวจสอบข้อมูลก่อน","")</f>
        <v/>
      </c>
      <c r="E16" s="50"/>
      <c r="F16" s="57"/>
      <c r="G16" s="8"/>
      <c r="H16" s="8"/>
      <c r="I16" s="8"/>
      <c r="J16" s="1"/>
      <c r="K16" s="11" t="s">
        <v>23</v>
      </c>
      <c r="L16" s="58">
        <f>IF(L15&lt;1,"เบิกไม่ได้",IF(L15&gt;=1,L15*L8,0))</f>
        <v>960</v>
      </c>
      <c r="M16" s="56" t="str">
        <f>IF(M13="ตรวจสอบวันเวลาเดินทาง","ยังเบิกไม่ได้ ตรวจข้อมูลก่อน","")</f>
        <v/>
      </c>
      <c r="N16" s="5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55000000000000004">
      <c r="A17" s="1"/>
      <c r="B17" s="60"/>
      <c r="C17" s="61"/>
      <c r="D17" s="61"/>
      <c r="E17" s="61"/>
      <c r="F17" s="61"/>
      <c r="G17" s="61"/>
      <c r="H17" s="61"/>
      <c r="I17" s="61"/>
      <c r="J17" s="1"/>
      <c r="K17" s="62" t="s">
        <v>33</v>
      </c>
      <c r="L17" s="8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55000000000000004">
      <c r="A18" s="1"/>
      <c r="B18" s="63" t="s">
        <v>24</v>
      </c>
      <c r="C18" s="1"/>
      <c r="D18" s="1"/>
      <c r="E18" s="1"/>
      <c r="F18" s="1"/>
      <c r="G18" s="1"/>
      <c r="H18" s="1"/>
      <c r="I18" s="1"/>
      <c r="J18" s="1"/>
      <c r="K18" s="54" t="s">
        <v>34</v>
      </c>
      <c r="L18" s="64">
        <v>9</v>
      </c>
      <c r="M18" s="8" t="s">
        <v>25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55000000000000004">
      <c r="A19" s="1"/>
      <c r="B19" s="1" t="s">
        <v>26</v>
      </c>
      <c r="C19" s="1"/>
      <c r="D19" s="1"/>
      <c r="E19" s="1"/>
      <c r="F19" s="1"/>
      <c r="G19" s="1"/>
      <c r="H19" s="1"/>
      <c r="I19" s="1"/>
      <c r="J19" s="1"/>
      <c r="K19" s="65" t="s">
        <v>35</v>
      </c>
      <c r="L19" s="66">
        <f>($L$8/3)*$L$18</f>
        <v>720</v>
      </c>
      <c r="M19" s="8" t="s">
        <v>27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55000000000000004">
      <c r="A20" s="1"/>
      <c r="B20" s="1" t="s">
        <v>28</v>
      </c>
      <c r="C20" s="1"/>
      <c r="D20" s="1"/>
      <c r="E20" s="1"/>
      <c r="F20" s="1"/>
      <c r="G20" s="1"/>
      <c r="H20" s="1"/>
      <c r="I20" s="1"/>
      <c r="J20" s="1"/>
      <c r="K20" s="54" t="s">
        <v>36</v>
      </c>
      <c r="L20" s="67">
        <f>IF(L16="เบิกไม่ได้","เบิกไม่ได้",L16-L19)</f>
        <v>240</v>
      </c>
      <c r="M20" s="8" t="s">
        <v>27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55000000000000004">
      <c r="A21" s="1"/>
      <c r="B21" s="1" t="s">
        <v>29</v>
      </c>
      <c r="C21" s="1"/>
      <c r="D21" s="1"/>
      <c r="E21" s="1"/>
      <c r="F21" s="1"/>
      <c r="G21" s="1"/>
      <c r="H21" s="1"/>
      <c r="I21" s="1"/>
      <c r="J21" s="1"/>
      <c r="K21" s="68"/>
      <c r="L21" s="69"/>
      <c r="M21" s="6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55000000000000004">
      <c r="A22" s="1"/>
      <c r="B22" s="1" t="s">
        <v>30</v>
      </c>
      <c r="C22" s="1"/>
      <c r="D22" s="1"/>
      <c r="E22" s="1"/>
      <c r="F22" s="1"/>
      <c r="G22" s="1"/>
      <c r="H22" s="1"/>
      <c r="I22" s="1"/>
      <c r="J22" s="1"/>
      <c r="K22" s="7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/>
      <c r="K24" s="6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5500000000000000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500000000000000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500000000000000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500000000000000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500000000000000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500000000000000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500000000000000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500000000000000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500000000000000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500000000000000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500000000000000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500000000000000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500000000000000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500000000000000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500000000000000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500000000000000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500000000000000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500000000000000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500000000000000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500000000000000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500000000000000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500000000000000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500000000000000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500000000000000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500000000000000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500000000000000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500000000000000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500000000000000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500000000000000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500000000000000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500000000000000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500000000000000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500000000000000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500000000000000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500000000000000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500000000000000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500000000000000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500000000000000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500000000000000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500000000000000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500000000000000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500000000000000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500000000000000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500000000000000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500000000000000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500000000000000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500000000000000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500000000000000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500000000000000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500000000000000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500000000000000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500000000000000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500000000000000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500000000000000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500000000000000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500000000000000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500000000000000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500000000000000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500000000000000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500000000000000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500000000000000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500000000000000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500000000000000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500000000000000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500000000000000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500000000000000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50000000000000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500000000000000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500000000000000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500000000000000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500000000000000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500000000000000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500000000000000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500000000000000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500000000000000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500000000000000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500000000000000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500000000000000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500000000000000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500000000000000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500000000000000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500000000000000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500000000000000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500000000000000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500000000000000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500000000000000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500000000000000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500000000000000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500000000000000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500000000000000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500000000000000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500000000000000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500000000000000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500000000000000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500000000000000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500000000000000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500000000000000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500000000000000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500000000000000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500000000000000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500000000000000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500000000000000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500000000000000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500000000000000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500000000000000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500000000000000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500000000000000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500000000000000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500000000000000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500000000000000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500000000000000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500000000000000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500000000000000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500000000000000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500000000000000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500000000000000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500000000000000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500000000000000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500000000000000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500000000000000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500000000000000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500000000000000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500000000000000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500000000000000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500000000000000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500000000000000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500000000000000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500000000000000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500000000000000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500000000000000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500000000000000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500000000000000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500000000000000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500000000000000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500000000000000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500000000000000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500000000000000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500000000000000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500000000000000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500000000000000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500000000000000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500000000000000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500000000000000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500000000000000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500000000000000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500000000000000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500000000000000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500000000000000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500000000000000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500000000000000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500000000000000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500000000000000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500000000000000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500000000000000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500000000000000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500000000000000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500000000000000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500000000000000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500000000000000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500000000000000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500000000000000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500000000000000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500000000000000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500000000000000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500000000000000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500000000000000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50000000000000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500000000000000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500000000000000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500000000000000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500000000000000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500000000000000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500000000000000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500000000000000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500000000000000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500000000000000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500000000000000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500000000000000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500000000000000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500000000000000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500000000000000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500000000000000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500000000000000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500000000000000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500000000000000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500000000000000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500000000000000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500000000000000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500000000000000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500000000000000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500000000000000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500000000000000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500000000000000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500000000000000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500000000000000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500000000000000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500000000000000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500000000000000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500000000000000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500000000000000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500000000000000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500000000000000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500000000000000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500000000000000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500000000000000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500000000000000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500000000000000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500000000000000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500000000000000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500000000000000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500000000000000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500000000000000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500000000000000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500000000000000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500000000000000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500000000000000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500000000000000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500000000000000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500000000000000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500000000000000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500000000000000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500000000000000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500000000000000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500000000000000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500000000000000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500000000000000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500000000000000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500000000000000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500000000000000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500000000000000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500000000000000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500000000000000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500000000000000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500000000000000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500000000000000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500000000000000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500000000000000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500000000000000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500000000000000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500000000000000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500000000000000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500000000000000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500000000000000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500000000000000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500000000000000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500000000000000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500000000000000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500000000000000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500000000000000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500000000000000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500000000000000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500000000000000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500000000000000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500000000000000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500000000000000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500000000000000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500000000000000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500000000000000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500000000000000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500000000000000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500000000000000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500000000000000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500000000000000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500000000000000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500000000000000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500000000000000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50000000000000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500000000000000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500000000000000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500000000000000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500000000000000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500000000000000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500000000000000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500000000000000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500000000000000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500000000000000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500000000000000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500000000000000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500000000000000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500000000000000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500000000000000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500000000000000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500000000000000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500000000000000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500000000000000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500000000000000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500000000000000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500000000000000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500000000000000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500000000000000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500000000000000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500000000000000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500000000000000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500000000000000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500000000000000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500000000000000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500000000000000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500000000000000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500000000000000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500000000000000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500000000000000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500000000000000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500000000000000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500000000000000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500000000000000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500000000000000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500000000000000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500000000000000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500000000000000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500000000000000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500000000000000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500000000000000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500000000000000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500000000000000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500000000000000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500000000000000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500000000000000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500000000000000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500000000000000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500000000000000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500000000000000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500000000000000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500000000000000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500000000000000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500000000000000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500000000000000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500000000000000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500000000000000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500000000000000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500000000000000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500000000000000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500000000000000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500000000000000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500000000000000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500000000000000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500000000000000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500000000000000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500000000000000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500000000000000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500000000000000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500000000000000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500000000000000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500000000000000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500000000000000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500000000000000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500000000000000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500000000000000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500000000000000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500000000000000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500000000000000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500000000000000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500000000000000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500000000000000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500000000000000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500000000000000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500000000000000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500000000000000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500000000000000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500000000000000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500000000000000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500000000000000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500000000000000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500000000000000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500000000000000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500000000000000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500000000000000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50000000000000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500000000000000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500000000000000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500000000000000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500000000000000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500000000000000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500000000000000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500000000000000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500000000000000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500000000000000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500000000000000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500000000000000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500000000000000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500000000000000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500000000000000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500000000000000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500000000000000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500000000000000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500000000000000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500000000000000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500000000000000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500000000000000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500000000000000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500000000000000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500000000000000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500000000000000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500000000000000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500000000000000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500000000000000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500000000000000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500000000000000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500000000000000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500000000000000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500000000000000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500000000000000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500000000000000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500000000000000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500000000000000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500000000000000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500000000000000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500000000000000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500000000000000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500000000000000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500000000000000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500000000000000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500000000000000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500000000000000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500000000000000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500000000000000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500000000000000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500000000000000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500000000000000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500000000000000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500000000000000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500000000000000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500000000000000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500000000000000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500000000000000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500000000000000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500000000000000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500000000000000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500000000000000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500000000000000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500000000000000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500000000000000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500000000000000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500000000000000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500000000000000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500000000000000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500000000000000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500000000000000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500000000000000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500000000000000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500000000000000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500000000000000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500000000000000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500000000000000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500000000000000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500000000000000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500000000000000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500000000000000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500000000000000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500000000000000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500000000000000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500000000000000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500000000000000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500000000000000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500000000000000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500000000000000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500000000000000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500000000000000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500000000000000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500000000000000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500000000000000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500000000000000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500000000000000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500000000000000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500000000000000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500000000000000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500000000000000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50000000000000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500000000000000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500000000000000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500000000000000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500000000000000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500000000000000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500000000000000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500000000000000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500000000000000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500000000000000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500000000000000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500000000000000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500000000000000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500000000000000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500000000000000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500000000000000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500000000000000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500000000000000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500000000000000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500000000000000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500000000000000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500000000000000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500000000000000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500000000000000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500000000000000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500000000000000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500000000000000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500000000000000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500000000000000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500000000000000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500000000000000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500000000000000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500000000000000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500000000000000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500000000000000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500000000000000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500000000000000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500000000000000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500000000000000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500000000000000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500000000000000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500000000000000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500000000000000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500000000000000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500000000000000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500000000000000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500000000000000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500000000000000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500000000000000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500000000000000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500000000000000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500000000000000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500000000000000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500000000000000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500000000000000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500000000000000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500000000000000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500000000000000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500000000000000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500000000000000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500000000000000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500000000000000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500000000000000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500000000000000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500000000000000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500000000000000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500000000000000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500000000000000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500000000000000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500000000000000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500000000000000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500000000000000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500000000000000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500000000000000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500000000000000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500000000000000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500000000000000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500000000000000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500000000000000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500000000000000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500000000000000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500000000000000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500000000000000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500000000000000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500000000000000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500000000000000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500000000000000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500000000000000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500000000000000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500000000000000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500000000000000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500000000000000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500000000000000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500000000000000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500000000000000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500000000000000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500000000000000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500000000000000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500000000000000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500000000000000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50000000000000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500000000000000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500000000000000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500000000000000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500000000000000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500000000000000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500000000000000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500000000000000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500000000000000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500000000000000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500000000000000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500000000000000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500000000000000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500000000000000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500000000000000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500000000000000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500000000000000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500000000000000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500000000000000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500000000000000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500000000000000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500000000000000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500000000000000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500000000000000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500000000000000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500000000000000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500000000000000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500000000000000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500000000000000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500000000000000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500000000000000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500000000000000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500000000000000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500000000000000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500000000000000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500000000000000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500000000000000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500000000000000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500000000000000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500000000000000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500000000000000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500000000000000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500000000000000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500000000000000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500000000000000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500000000000000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500000000000000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500000000000000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500000000000000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500000000000000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500000000000000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500000000000000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500000000000000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500000000000000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500000000000000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500000000000000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500000000000000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500000000000000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500000000000000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500000000000000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500000000000000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500000000000000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500000000000000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500000000000000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500000000000000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500000000000000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500000000000000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500000000000000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500000000000000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500000000000000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500000000000000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500000000000000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500000000000000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500000000000000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500000000000000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500000000000000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500000000000000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500000000000000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500000000000000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500000000000000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500000000000000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500000000000000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500000000000000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500000000000000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500000000000000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500000000000000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500000000000000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500000000000000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500000000000000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500000000000000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500000000000000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500000000000000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500000000000000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500000000000000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500000000000000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500000000000000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500000000000000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500000000000000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500000000000000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500000000000000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50000000000000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500000000000000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500000000000000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500000000000000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500000000000000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500000000000000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500000000000000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500000000000000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500000000000000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500000000000000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500000000000000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500000000000000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500000000000000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500000000000000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500000000000000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500000000000000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500000000000000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500000000000000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500000000000000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500000000000000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500000000000000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500000000000000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500000000000000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500000000000000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500000000000000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500000000000000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500000000000000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500000000000000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500000000000000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500000000000000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500000000000000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500000000000000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500000000000000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500000000000000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500000000000000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500000000000000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500000000000000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500000000000000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500000000000000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500000000000000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500000000000000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500000000000000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500000000000000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500000000000000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500000000000000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500000000000000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500000000000000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500000000000000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500000000000000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500000000000000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500000000000000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500000000000000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500000000000000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500000000000000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500000000000000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500000000000000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500000000000000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500000000000000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500000000000000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500000000000000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500000000000000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500000000000000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500000000000000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500000000000000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500000000000000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500000000000000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500000000000000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500000000000000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500000000000000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500000000000000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500000000000000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500000000000000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500000000000000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500000000000000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500000000000000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500000000000000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500000000000000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500000000000000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500000000000000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500000000000000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500000000000000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500000000000000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500000000000000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500000000000000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500000000000000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500000000000000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500000000000000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500000000000000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500000000000000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500000000000000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500000000000000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500000000000000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500000000000000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500000000000000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500000000000000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4">
    <mergeCell ref="B1:I1"/>
    <mergeCell ref="K1:M1"/>
    <mergeCell ref="B2:I2"/>
    <mergeCell ref="K2:N2"/>
  </mergeCells>
  <conditionalFormatting sqref="C16">
    <cfRule type="expression" dxfId="2" priority="1">
      <formula>$D$13="ตรวจสอบวันเวลาเดินทาง"</formula>
    </cfRule>
  </conditionalFormatting>
  <conditionalFormatting sqref="C16">
    <cfRule type="cellIs" dxfId="1" priority="2" operator="equal">
      <formula>"เบิกไม่ได้"</formula>
    </cfRule>
  </conditionalFormatting>
  <conditionalFormatting sqref="L20">
    <cfRule type="cellIs" dxfId="0" priority="3" operator="equal">
      <formula>"เบิกไม่ได้"</formula>
    </cfRule>
  </conditionalFormatting>
  <printOptions horizontalCentered="1"/>
  <pageMargins left="0" right="0" top="1.1811023622047245" bottom="0.39370078740157483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รายคน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Co-op</cp:lastModifiedBy>
  <dcterms:created xsi:type="dcterms:W3CDTF">2023-11-07T06:33:34Z</dcterms:created>
  <dcterms:modified xsi:type="dcterms:W3CDTF">2025-02-05T04:30:38Z</dcterms:modified>
</cp:coreProperties>
</file>